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АПШЕРОНСК\2021-2022\Ежедневные меню\Ежедневные меню без сосиски\Ежедневные меню для сырьевых с 14.03.22\"/>
    </mc:Choice>
  </mc:AlternateContent>
  <xr:revisionPtr revIDLastSave="0" documentId="13_ncr:1_{91C0282B-2707-465C-B79C-EE1D40D6D261}" xr6:coauthVersionLast="45" xr6:coauthVersionMax="45" xr10:uidLastSave="{00000000-0000-0000-0000-000000000000}"/>
  <bookViews>
    <workbookView xWindow="108" yWindow="348" windowWidth="11244" windowHeight="11436" firstSheet="1" activeTab="2" xr2:uid="{00000000-000D-0000-FFFF-FFFF00000000}"/>
  </bookViews>
  <sheets>
    <sheet name="1д ПН" sheetId="1" r:id="rId1"/>
    <sheet name="2д ВТ" sheetId="3" r:id="rId2"/>
    <sheet name="3д СР" sheetId="4" r:id="rId3"/>
    <sheet name="4д ЧТ" sheetId="5" r:id="rId4"/>
    <sheet name="5д ПТ" sheetId="6" r:id="rId5"/>
    <sheet name="6д СБ" sheetId="7" state="hidden" r:id="rId6"/>
    <sheet name="7д ПН" sheetId="8" r:id="rId7"/>
    <sheet name="8д ВТ" sheetId="9" r:id="rId8"/>
    <sheet name="9д СР" sheetId="10" r:id="rId9"/>
    <sheet name="10д ЧТ" sheetId="11" r:id="rId10"/>
    <sheet name="11д ПТ" sheetId="12" r:id="rId11"/>
    <sheet name="12д СБ" sheetId="13" state="hidden" r:id="rId1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14" i="9" l="1"/>
  <c r="F14" i="6" l="1"/>
  <c r="F4" i="6"/>
  <c r="J4" i="6"/>
  <c r="I4" i="6"/>
  <c r="H4" i="6"/>
  <c r="G4" i="6"/>
  <c r="E4" i="6"/>
  <c r="F14" i="5"/>
  <c r="F4" i="5"/>
  <c r="J6" i="5"/>
  <c r="H6" i="5"/>
  <c r="G6" i="5"/>
  <c r="J4" i="5"/>
  <c r="I4" i="5"/>
  <c r="H4" i="5"/>
  <c r="G4" i="5"/>
  <c r="E4" i="5"/>
  <c r="G14" i="4"/>
  <c r="J4" i="4"/>
  <c r="I4" i="4"/>
  <c r="H4" i="4"/>
  <c r="G4" i="4"/>
  <c r="E4" i="4"/>
  <c r="F14" i="3"/>
  <c r="F4" i="3"/>
  <c r="J4" i="3"/>
  <c r="I4" i="3"/>
  <c r="H4" i="3"/>
  <c r="G4" i="3"/>
  <c r="F14" i="1"/>
  <c r="J14" i="1"/>
  <c r="H14" i="1"/>
  <c r="F4" i="1"/>
  <c r="J14" i="12" l="1"/>
  <c r="I14" i="12"/>
  <c r="F4" i="12"/>
  <c r="J6" i="12"/>
  <c r="H6" i="12"/>
  <c r="G6" i="12"/>
  <c r="J4" i="12"/>
  <c r="I4" i="12"/>
  <c r="H4" i="12"/>
  <c r="G4" i="12"/>
  <c r="F14" i="11"/>
  <c r="J14" i="11"/>
  <c r="I14" i="11"/>
  <c r="H14" i="11"/>
  <c r="G14" i="11"/>
  <c r="F4" i="11"/>
  <c r="J4" i="11"/>
  <c r="I4" i="11"/>
  <c r="G4" i="11"/>
  <c r="F14" i="10"/>
  <c r="J4" i="10"/>
  <c r="I4" i="10"/>
  <c r="H4" i="10"/>
  <c r="G4" i="10"/>
  <c r="E4" i="10"/>
  <c r="J6" i="9"/>
  <c r="G6" i="9"/>
  <c r="J4" i="9"/>
  <c r="I4" i="9"/>
  <c r="H4" i="9"/>
  <c r="G4" i="9"/>
  <c r="F14" i="8"/>
  <c r="G14" i="8"/>
  <c r="F4" i="8"/>
  <c r="J4" i="8"/>
  <c r="I4" i="8"/>
  <c r="H4" i="8"/>
  <c r="G4" i="8"/>
</calcChain>
</file>

<file path=xl/sharedStrings.xml><?xml version="1.0" encoding="utf-8"?>
<sst xmlns="http://schemas.openxmlformats.org/spreadsheetml/2006/main" count="460" uniqueCount="92">
  <si>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</si>
  <si>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</si>
  <si>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</si>
  <si>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</si>
  <si>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</si>
  <si>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</si>
  <si>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</si>
  <si>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</si>
  <si>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</si>
  <si>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</si>
  <si>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</si>
  <si>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</si>
  <si>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</si>
  <si>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</si>
  <si>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</si>
  <si>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</si>
  <si>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</si>
  <si>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</si>
  <si>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</si>
  <si>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</si>
  <si>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</si>
  <si>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</si>
  <si>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</si>
  <si>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</si>
  <si>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</si>
  <si>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</si>
  <si>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</si>
  <si>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</si>
  <si>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Какао с молоком</t>
  </si>
  <si>
    <t>Хлеб пшеничный</t>
  </si>
  <si>
    <t>Икра свекольная</t>
  </si>
  <si>
    <t>Суп картофельный с бобовыми</t>
  </si>
  <si>
    <t>напиток</t>
  </si>
  <si>
    <t>Компот из смеси сухофруктов</t>
  </si>
  <si>
    <t>Хлеб ржаной</t>
  </si>
  <si>
    <t>Овощи натуральные по сезону (огурцы)</t>
  </si>
  <si>
    <t>Борщ с капустой и картофелем</t>
  </si>
  <si>
    <t>255/349</t>
  </si>
  <si>
    <t>Пюре картофельное</t>
  </si>
  <si>
    <t>Чай с сахаром</t>
  </si>
  <si>
    <t>Рассольник Ленинградский</t>
  </si>
  <si>
    <t>Салат из свеклы с зеленым горошком</t>
  </si>
  <si>
    <t>Хлеб пшеничный/Хлеб ржаной</t>
  </si>
  <si>
    <t>Чай с лимоном</t>
  </si>
  <si>
    <t>Хлеб пшеничный/ Хлеб ржаной</t>
  </si>
  <si>
    <t>Овощи натуральные по сезону (томаты)</t>
  </si>
  <si>
    <t>Каша рисовая рассыпчатая</t>
  </si>
  <si>
    <t>210/14/338</t>
  </si>
  <si>
    <t>Омлет натуральный/ Масло (порциями)/ Фрукты свежие</t>
  </si>
  <si>
    <t>288/331</t>
  </si>
  <si>
    <t>Фрикадельки мясные/ Соус сметанный с томатом</t>
  </si>
  <si>
    <t>Компот из свежих плодов</t>
  </si>
  <si>
    <t>71/239/349/323</t>
  </si>
  <si>
    <t>Овощи натуральные по сезону (огурцы)/ Биточки рыбные/ Соус томатный с овощами/ Каша рисовая рассыпчатая</t>
  </si>
  <si>
    <t>Салат из белокочанной капусты</t>
  </si>
  <si>
    <t>Суп картофельный с крупой (гречневой)</t>
  </si>
  <si>
    <t>Птица, тушенная в соусе</t>
  </si>
  <si>
    <t>Макаронные изделия отварные</t>
  </si>
  <si>
    <t>225/209/338</t>
  </si>
  <si>
    <t>Пудинг из творога с повидлом/Яйца вареные/ Фрукты свежие</t>
  </si>
  <si>
    <t>239/331</t>
  </si>
  <si>
    <t>Тефтели рыбные/Соус сметанный с томатом</t>
  </si>
  <si>
    <t>56/259/338</t>
  </si>
  <si>
    <t>Икра свекольная/Жаркое по-домашнему (свинина)/ Фрукты свежие</t>
  </si>
  <si>
    <t>Щи из свежей капусты с картофелем</t>
  </si>
  <si>
    <t>224/13</t>
  </si>
  <si>
    <t>Запеканка из творога с молоком сгущенным/ Масло порциями</t>
  </si>
  <si>
    <t>71/290/309</t>
  </si>
  <si>
    <t>Овощи натуральные по сезону (огурцы)/ птица, тушенная в соусе/ Макаронные изделия отварные</t>
  </si>
  <si>
    <t>Суп картофельный с макаронными изделиями</t>
  </si>
  <si>
    <t>272/349</t>
  </si>
  <si>
    <t>Котлеты, биточки, шницели мясные/ Соус томатный с овощами</t>
  </si>
  <si>
    <t>Каша гречневая рассыпчатая</t>
  </si>
  <si>
    <t>189/209/13/338</t>
  </si>
  <si>
    <t>Каша манная жидкая/ Яйца вареные/ Масло (порциями)/ Фрукты свежие</t>
  </si>
  <si>
    <t>Биточки паровые мясные (свинина)/ Соус сметанный с томатом</t>
  </si>
  <si>
    <t>47/311/338</t>
  </si>
  <si>
    <t>Салат из квашеной капусты/ Плов из птицы/ Фрукты свежие</t>
  </si>
  <si>
    <t>Пудинг из творога с молоком сгущенным</t>
  </si>
  <si>
    <t>Фрукты свежие</t>
  </si>
  <si>
    <t>224/13/14/338</t>
  </si>
  <si>
    <t>Запеканка из творога с повидлом/ Масло (порциями)/ Сыр (порциями)/ Фрукты свежие</t>
  </si>
  <si>
    <t>Котлеты рыбные запеченные/ Соус томатный с овощами</t>
  </si>
  <si>
    <t>Картофель в молоке</t>
  </si>
  <si>
    <t>71/285/349/309</t>
  </si>
  <si>
    <t>Овощи натуральные по сзеону (томаты)/ Тефтели из свинины (паровые)/ Соус томатный с овощами/ Макаронные изделия отварные</t>
  </si>
  <si>
    <t>Икра кабачковая</t>
  </si>
  <si>
    <t>Рыба, тушенная в томате с овощами</t>
  </si>
  <si>
    <t>41/290/181</t>
  </si>
  <si>
    <t>Салат из моркови/ Птица, тушенная в соусе/ Каша пшеничная рассыпчатая</t>
  </si>
  <si>
    <t>Рагу из субпродуктов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</si>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</sst>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opLeftCell="B1" zoomScale="80" zoomScaleNormal="80" workbookViewId="0">
      <selection activeCell="C19" sqref="C19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73</v>
      </c>
      <c r="D4" s="33" t="s">
        <v>74</v>
      </c>
      <c r="E4" s="15">
        <f>155+50+100</f>
        <v>305</v>
      </c>
      <c r="F4" s="25">
        <f>77.87-13</f>
        <v>64.87</v>
      </c>
      <c r="G4" s="15">
        <v>356.8</v>
      </c>
      <c r="H4" s="15">
        <v>10.5</v>
      </c>
      <c r="I4" s="15">
        <v>18.3</v>
      </c>
      <c r="J4" s="16">
        <v>33.5</v>
      </c>
    </row>
    <row r="5" spans="1:10" x14ac:dyDescent="0.3">
      <c r="A5" s="7"/>
      <c r="B5" s="1" t="s">
        <v>12</v>
      </c>
      <c r="C5" s="2">
        <v>382</v>
      </c>
      <c r="D5" s="34" t="s">
        <v>28</v>
      </c>
      <c r="E5" s="17">
        <v>200</v>
      </c>
      <c r="F5" s="26">
        <v>10</v>
      </c>
      <c r="G5" s="17">
        <v>112.1</v>
      </c>
      <c r="H5" s="17">
        <v>4.9000000000000004</v>
      </c>
      <c r="I5" s="17">
        <v>4</v>
      </c>
      <c r="J5" s="18">
        <v>14</v>
      </c>
    </row>
    <row r="6" spans="1:10" x14ac:dyDescent="0.3">
      <c r="A6" s="7"/>
      <c r="B6" s="1" t="s">
        <v>24</v>
      </c>
      <c r="C6" s="2"/>
      <c r="D6" s="34" t="s">
        <v>29</v>
      </c>
      <c r="E6" s="17">
        <v>30</v>
      </c>
      <c r="F6" s="26">
        <v>3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56</v>
      </c>
      <c r="D12" s="36" t="s">
        <v>30</v>
      </c>
      <c r="E12" s="21">
        <v>100</v>
      </c>
      <c r="F12" s="28">
        <v>10</v>
      </c>
      <c r="G12" s="21">
        <v>75.400000000000006</v>
      </c>
      <c r="H12" s="21">
        <v>0</v>
      </c>
      <c r="I12" s="21">
        <v>8.1</v>
      </c>
      <c r="J12" s="22">
        <v>33.5</v>
      </c>
    </row>
    <row r="13" spans="1:10" x14ac:dyDescent="0.3">
      <c r="A13" s="7"/>
      <c r="B13" s="1" t="s">
        <v>16</v>
      </c>
      <c r="C13" s="2">
        <v>102</v>
      </c>
      <c r="D13" s="34" t="s">
        <v>31</v>
      </c>
      <c r="E13" s="17">
        <v>200</v>
      </c>
      <c r="F13" s="26">
        <v>8</v>
      </c>
      <c r="G13" s="17">
        <v>118.4</v>
      </c>
      <c r="H13" s="17">
        <v>4.5999999999999996</v>
      </c>
      <c r="I13" s="17">
        <v>4.4000000000000004</v>
      </c>
      <c r="J13" s="18">
        <v>15.3</v>
      </c>
    </row>
    <row r="14" spans="1:10" ht="28.8" x14ac:dyDescent="0.3">
      <c r="A14" s="7"/>
      <c r="B14" s="1" t="s">
        <v>17</v>
      </c>
      <c r="C14" s="2" t="s">
        <v>49</v>
      </c>
      <c r="D14" s="34" t="s">
        <v>75</v>
      </c>
      <c r="E14" s="17">
        <v>130</v>
      </c>
      <c r="F14" s="26">
        <f>77.87-18-10-15</f>
        <v>34.870000000000005</v>
      </c>
      <c r="G14" s="17">
        <v>314.3</v>
      </c>
      <c r="H14" s="17">
        <f>9.9+0.5</f>
        <v>10.4</v>
      </c>
      <c r="I14" s="17">
        <v>23.9</v>
      </c>
      <c r="J14" s="18">
        <f>15.9+2.5</f>
        <v>18.399999999999999</v>
      </c>
    </row>
    <row r="15" spans="1:10" x14ac:dyDescent="0.3">
      <c r="A15" s="7"/>
      <c r="B15" s="1" t="s">
        <v>18</v>
      </c>
      <c r="C15" s="2">
        <v>209</v>
      </c>
      <c r="D15" s="34" t="s">
        <v>57</v>
      </c>
      <c r="E15" s="17">
        <v>180</v>
      </c>
      <c r="F15" s="26">
        <v>10</v>
      </c>
      <c r="G15" s="17">
        <v>242.1</v>
      </c>
      <c r="H15" s="17">
        <v>6.5</v>
      </c>
      <c r="I15" s="17">
        <v>4.9000000000000004</v>
      </c>
      <c r="J15" s="18">
        <v>41.7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 t="s">
        <v>29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55</v>
      </c>
      <c r="F18" s="26">
        <v>5</v>
      </c>
      <c r="G18" s="17">
        <v>112.2</v>
      </c>
      <c r="H18" s="17">
        <v>3.6</v>
      </c>
      <c r="I18" s="17">
        <v>0.5</v>
      </c>
      <c r="J18" s="18">
        <v>23.3</v>
      </c>
    </row>
    <row r="19" spans="1:10" x14ac:dyDescent="0.3">
      <c r="A19" s="7"/>
      <c r="B19" s="29" t="s">
        <v>32</v>
      </c>
      <c r="C19" s="29">
        <v>349</v>
      </c>
      <c r="D19" s="37" t="s">
        <v>33</v>
      </c>
      <c r="E19" s="30">
        <v>200</v>
      </c>
      <c r="F19" s="31">
        <v>5</v>
      </c>
      <c r="G19" s="30">
        <v>27.1</v>
      </c>
      <c r="H19" s="30">
        <v>0</v>
      </c>
      <c r="I19" s="30">
        <v>0</v>
      </c>
      <c r="J19" s="32">
        <v>6.8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topLeftCell="B4" workbookViewId="0">
      <selection activeCell="E13" sqref="E13: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62</v>
      </c>
      <c r="D4" s="33" t="s">
        <v>63</v>
      </c>
      <c r="E4" s="15">
        <v>310</v>
      </c>
      <c r="F4" s="25">
        <f>77.87-11</f>
        <v>66.87</v>
      </c>
      <c r="G4" s="15">
        <f>45.2+405.4+47</f>
        <v>497.59999999999997</v>
      </c>
      <c r="H4" s="15">
        <v>14.1</v>
      </c>
      <c r="I4" s="15">
        <f>4.9+31.5+0.4</f>
        <v>36.799999999999997</v>
      </c>
      <c r="J4" s="16">
        <f>20.1+15.3+9.8</f>
        <v>45.2</v>
      </c>
    </row>
    <row r="5" spans="1:10" x14ac:dyDescent="0.3">
      <c r="A5" s="7"/>
      <c r="B5" s="1" t="s">
        <v>12</v>
      </c>
      <c r="C5" s="2">
        <v>377</v>
      </c>
      <c r="D5" s="34" t="s">
        <v>43</v>
      </c>
      <c r="E5" s="17">
        <v>200</v>
      </c>
      <c r="F5" s="26">
        <v>7</v>
      </c>
      <c r="G5" s="17">
        <v>32.4</v>
      </c>
      <c r="H5" s="17">
        <v>0.4</v>
      </c>
      <c r="I5" s="17">
        <v>0</v>
      </c>
      <c r="J5" s="18">
        <v>7.5</v>
      </c>
    </row>
    <row r="6" spans="1:10" x14ac:dyDescent="0.3">
      <c r="A6" s="7"/>
      <c r="B6" s="1" t="s">
        <v>24</v>
      </c>
      <c r="C6" s="2"/>
      <c r="D6" s="34" t="s">
        <v>29</v>
      </c>
      <c r="E6" s="17">
        <v>40</v>
      </c>
      <c r="F6" s="26">
        <v>4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88</v>
      </c>
      <c r="D13" s="34" t="s">
        <v>64</v>
      </c>
      <c r="E13" s="17">
        <v>200</v>
      </c>
      <c r="F13" s="26">
        <v>10</v>
      </c>
      <c r="G13" s="17">
        <v>82.5</v>
      </c>
      <c r="H13" s="17">
        <v>1.7</v>
      </c>
      <c r="I13" s="17">
        <v>4.8</v>
      </c>
      <c r="J13" s="18">
        <v>7.7</v>
      </c>
    </row>
    <row r="14" spans="1:10" ht="28.8" x14ac:dyDescent="0.3">
      <c r="A14" s="7"/>
      <c r="B14" s="1" t="s">
        <v>17</v>
      </c>
      <c r="C14" s="2" t="s">
        <v>65</v>
      </c>
      <c r="D14" s="34" t="s">
        <v>66</v>
      </c>
      <c r="E14" s="17">
        <v>160</v>
      </c>
      <c r="F14" s="26">
        <f>77.87-22</f>
        <v>55.870000000000005</v>
      </c>
      <c r="G14" s="17">
        <f>368.5+74.8</f>
        <v>443.3</v>
      </c>
      <c r="H14" s="17">
        <f>23.9</f>
        <v>23.9</v>
      </c>
      <c r="I14" s="17">
        <f>17.4+7.3</f>
        <v>24.7</v>
      </c>
      <c r="J14" s="18">
        <f>33.2</f>
        <v>33.200000000000003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 t="s">
        <v>29</v>
      </c>
      <c r="E17" s="17">
        <v>60</v>
      </c>
      <c r="F17" s="26">
        <v>6</v>
      </c>
      <c r="G17" s="17">
        <v>142.1</v>
      </c>
      <c r="H17" s="17">
        <v>4.5999999999999996</v>
      </c>
      <c r="I17" s="17">
        <v>0.4</v>
      </c>
      <c r="J17" s="18">
        <v>30.1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80</v>
      </c>
      <c r="F18" s="26">
        <v>6</v>
      </c>
      <c r="G18" s="17">
        <v>163.19999999999999</v>
      </c>
      <c r="H18" s="17">
        <v>5.3</v>
      </c>
      <c r="I18" s="17">
        <v>0.7</v>
      </c>
      <c r="J18" s="18">
        <v>33.9</v>
      </c>
    </row>
    <row r="19" spans="1:10" x14ac:dyDescent="0.3">
      <c r="A19" s="7"/>
      <c r="B19" s="29" t="s">
        <v>32</v>
      </c>
      <c r="C19" s="29">
        <v>394</v>
      </c>
      <c r="D19" s="37" t="s">
        <v>51</v>
      </c>
      <c r="E19" s="30">
        <v>200</v>
      </c>
      <c r="F19" s="31">
        <v>5</v>
      </c>
      <c r="G19" s="30">
        <v>37.1</v>
      </c>
      <c r="H19" s="30">
        <v>0.1</v>
      </c>
      <c r="I19" s="30">
        <v>0.1</v>
      </c>
      <c r="J19" s="32">
        <v>8.9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</sheetPr>
  <dimension ref="A1:J20"/>
  <sheetViews>
    <sheetView showGridLines="0" showRowColHeaders="0" topLeftCell="D1" workbookViewId="0">
      <selection activeCell="E12" sqref="E12: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5" t="s">
        <v>11</v>
      </c>
      <c r="C4" s="6" t="s">
        <v>67</v>
      </c>
      <c r="D4" s="33" t="s">
        <v>68</v>
      </c>
      <c r="E4" s="15">
        <v>300</v>
      </c>
      <c r="F4" s="25">
        <f>77.87-11</f>
        <v>66.87</v>
      </c>
      <c r="G4" s="15">
        <f>7.8+273.4+203.7</f>
        <v>484.9</v>
      </c>
      <c r="H4" s="15">
        <f>0.5+17.6+5.4</f>
        <v>23.5</v>
      </c>
      <c r="I4" s="15">
        <f>0.1+21.2+4.4</f>
        <v>25.700000000000003</v>
      </c>
      <c r="J4" s="16">
        <f>3.4+34.5</f>
        <v>37.9</v>
      </c>
    </row>
    <row r="5" spans="1:10" x14ac:dyDescent="0.3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5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24</v>
      </c>
      <c r="C6" s="2"/>
      <c r="D6" s="34" t="s">
        <v>42</v>
      </c>
      <c r="E6" s="17">
        <v>65</v>
      </c>
      <c r="F6" s="26">
        <v>6</v>
      </c>
      <c r="G6" s="17">
        <f>82.9+61.2</f>
        <v>144.10000000000002</v>
      </c>
      <c r="H6" s="17">
        <f>4.7</f>
        <v>4.7</v>
      </c>
      <c r="I6" s="17">
        <v>0.5</v>
      </c>
      <c r="J6" s="18">
        <f>17.6+12.7</f>
        <v>30.3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53</v>
      </c>
      <c r="D12" s="36" t="s">
        <v>41</v>
      </c>
      <c r="E12" s="21">
        <v>100</v>
      </c>
      <c r="F12" s="28">
        <v>10</v>
      </c>
      <c r="G12" s="21">
        <v>76.3</v>
      </c>
      <c r="H12" s="21">
        <v>2</v>
      </c>
      <c r="I12" s="21">
        <v>4.2</v>
      </c>
      <c r="J12" s="22">
        <v>8</v>
      </c>
    </row>
    <row r="13" spans="1:10" ht="28.8" x14ac:dyDescent="0.3">
      <c r="A13" s="7"/>
      <c r="B13" s="1" t="s">
        <v>16</v>
      </c>
      <c r="C13" s="2">
        <v>100</v>
      </c>
      <c r="D13" s="34" t="s">
        <v>69</v>
      </c>
      <c r="E13" s="17">
        <v>200</v>
      </c>
      <c r="F13" s="26">
        <v>10</v>
      </c>
      <c r="G13" s="17">
        <v>95</v>
      </c>
      <c r="H13" s="17">
        <v>2.2999999999999998</v>
      </c>
      <c r="I13" s="17">
        <v>1.9</v>
      </c>
      <c r="J13" s="18">
        <v>16.3</v>
      </c>
    </row>
    <row r="14" spans="1:10" ht="28.8" x14ac:dyDescent="0.3">
      <c r="A14" s="7"/>
      <c r="B14" s="1" t="s">
        <v>17</v>
      </c>
      <c r="C14" s="2" t="s">
        <v>70</v>
      </c>
      <c r="D14" s="34" t="s">
        <v>71</v>
      </c>
      <c r="E14" s="17">
        <v>130</v>
      </c>
      <c r="F14" s="26"/>
      <c r="G14" s="17">
        <v>433.7</v>
      </c>
      <c r="H14" s="17">
        <v>14.9</v>
      </c>
      <c r="I14" s="17">
        <f>13.9+2.2</f>
        <v>16.100000000000001</v>
      </c>
      <c r="J14" s="18">
        <f>32.6</f>
        <v>32.6</v>
      </c>
    </row>
    <row r="15" spans="1:10" x14ac:dyDescent="0.3">
      <c r="A15" s="7"/>
      <c r="B15" s="1" t="s">
        <v>18</v>
      </c>
      <c r="C15" s="2">
        <v>323</v>
      </c>
      <c r="D15" s="34" t="s">
        <v>72</v>
      </c>
      <c r="E15" s="17">
        <v>150</v>
      </c>
      <c r="F15" s="26">
        <v>15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 t="s">
        <v>29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35</v>
      </c>
      <c r="F18" s="26">
        <v>2.5</v>
      </c>
      <c r="G18" s="17">
        <v>71.400000000000006</v>
      </c>
      <c r="H18" s="17">
        <v>2.2999999999999998</v>
      </c>
      <c r="I18" s="17">
        <v>0.3</v>
      </c>
      <c r="J18" s="18">
        <v>14.8</v>
      </c>
    </row>
    <row r="19" spans="1:10" x14ac:dyDescent="0.3">
      <c r="A19" s="7"/>
      <c r="B19" s="29" t="s">
        <v>32</v>
      </c>
      <c r="C19" s="29"/>
      <c r="D19" s="37" t="s">
        <v>51</v>
      </c>
      <c r="E19" s="30">
        <v>200</v>
      </c>
      <c r="F19" s="31">
        <v>5</v>
      </c>
      <c r="G19" s="30">
        <v>37.1</v>
      </c>
      <c r="H19" s="30">
        <v>0.1</v>
      </c>
      <c r="I19" s="30">
        <v>0.1</v>
      </c>
      <c r="J19" s="32">
        <v>8.9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</sheetPr>
  <dimension ref="A1:J20"/>
  <sheetViews>
    <sheetView showGridLines="0" showRowColHeaders="0" topLeftCell="B1" workbookViewId="0">
      <selection activeCell="C12" sqref="C12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opLeftCell="B1" zoomScale="80" zoomScaleNormal="80" workbookViewId="0">
      <selection activeCell="E13" sqref="E13: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76</v>
      </c>
      <c r="D4" s="33" t="s">
        <v>77</v>
      </c>
      <c r="E4" s="15">
        <v>310</v>
      </c>
      <c r="F4" s="25">
        <f>77.87-8</f>
        <v>69.87</v>
      </c>
      <c r="G4" s="15">
        <f>52.7+486.6+47</f>
        <v>586.30000000000007</v>
      </c>
      <c r="H4" s="15">
        <f>12.9+0.4</f>
        <v>13.3</v>
      </c>
      <c r="I4" s="15">
        <f>13+0.4</f>
        <v>13.4</v>
      </c>
      <c r="J4" s="16">
        <f>5+37.7+9.8</f>
        <v>52.5</v>
      </c>
    </row>
    <row r="5" spans="1:10" x14ac:dyDescent="0.3">
      <c r="A5" s="7"/>
      <c r="B5" s="1" t="s">
        <v>12</v>
      </c>
      <c r="C5" s="2">
        <v>338</v>
      </c>
      <c r="D5" s="34" t="s">
        <v>39</v>
      </c>
      <c r="E5" s="17">
        <v>200</v>
      </c>
      <c r="F5" s="26">
        <v>5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24</v>
      </c>
      <c r="C6" s="2"/>
      <c r="D6" s="34" t="s">
        <v>29</v>
      </c>
      <c r="E6" s="17">
        <v>30</v>
      </c>
      <c r="F6" s="26">
        <v>3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225</v>
      </c>
      <c r="D13" s="34" t="s">
        <v>55</v>
      </c>
      <c r="E13" s="17">
        <v>200</v>
      </c>
      <c r="F13" s="26">
        <v>8</v>
      </c>
      <c r="G13" s="17">
        <v>192.1</v>
      </c>
      <c r="H13" s="17">
        <v>2.4</v>
      </c>
      <c r="I13" s="17">
        <v>2.4</v>
      </c>
      <c r="J13" s="18">
        <v>35.6</v>
      </c>
    </row>
    <row r="14" spans="1:10" x14ac:dyDescent="0.3">
      <c r="A14" s="7"/>
      <c r="B14" s="1" t="s">
        <v>17</v>
      </c>
      <c r="C14" s="2">
        <v>225</v>
      </c>
      <c r="D14" s="34" t="s">
        <v>78</v>
      </c>
      <c r="E14" s="17">
        <v>150</v>
      </c>
      <c r="F14" s="26">
        <f>77.87-18-8</f>
        <v>51.870000000000005</v>
      </c>
      <c r="G14" s="17">
        <v>418.6</v>
      </c>
      <c r="H14" s="17">
        <v>25</v>
      </c>
      <c r="I14" s="17">
        <v>18.600000000000001</v>
      </c>
      <c r="J14" s="18">
        <v>55.8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338</v>
      </c>
      <c r="D16" s="34" t="s">
        <v>79</v>
      </c>
      <c r="E16" s="17">
        <v>100</v>
      </c>
      <c r="F16" s="26">
        <v>10</v>
      </c>
      <c r="G16" s="17">
        <v>47</v>
      </c>
      <c r="H16" s="17">
        <v>0.4</v>
      </c>
      <c r="I16" s="17">
        <v>0.4</v>
      </c>
      <c r="J16" s="18">
        <v>9.8000000000000007</v>
      </c>
    </row>
    <row r="17" spans="1:10" x14ac:dyDescent="0.3">
      <c r="A17" s="7"/>
      <c r="B17" s="1" t="s">
        <v>25</v>
      </c>
      <c r="C17" s="2"/>
      <c r="D17" s="34" t="s">
        <v>29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25</v>
      </c>
      <c r="F18" s="26">
        <v>3</v>
      </c>
      <c r="G18" s="17">
        <v>51</v>
      </c>
      <c r="H18" s="17">
        <v>1.7</v>
      </c>
      <c r="I18" s="17">
        <v>0.2</v>
      </c>
      <c r="J18" s="18">
        <v>10.6</v>
      </c>
    </row>
    <row r="19" spans="1:10" x14ac:dyDescent="0.3">
      <c r="A19" s="7"/>
      <c r="B19" s="29" t="s">
        <v>32</v>
      </c>
      <c r="C19" s="29">
        <v>349</v>
      </c>
      <c r="D19" s="37" t="s">
        <v>33</v>
      </c>
      <c r="E19" s="30">
        <v>200</v>
      </c>
      <c r="F19" s="31">
        <v>5</v>
      </c>
      <c r="G19" s="30">
        <v>27.1</v>
      </c>
      <c r="H19" s="30">
        <v>0</v>
      </c>
      <c r="I19" s="30">
        <v>0</v>
      </c>
      <c r="J19" s="32">
        <v>6.8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80</v>
      </c>
      <c r="D4" s="33" t="s">
        <v>81</v>
      </c>
      <c r="E4" s="15">
        <f>150+30+100</f>
        <v>280</v>
      </c>
      <c r="F4" s="25">
        <v>66.87</v>
      </c>
      <c r="G4" s="15">
        <f>372.5+74.8+72.5+47</f>
        <v>566.79999999999995</v>
      </c>
      <c r="H4" s="15">
        <f>21.8+0.1+4.6+0.4</f>
        <v>26.9</v>
      </c>
      <c r="I4" s="15">
        <f>14.9+7.3+5.9+0.4</f>
        <v>28.5</v>
      </c>
      <c r="J4" s="16">
        <f>36.1+0.1+0+9.8</f>
        <v>46</v>
      </c>
    </row>
    <row r="5" spans="1:10" x14ac:dyDescent="0.3">
      <c r="A5" s="7"/>
      <c r="B5" s="1" t="s">
        <v>12</v>
      </c>
      <c r="C5" s="2">
        <v>377</v>
      </c>
      <c r="D5" s="34" t="s">
        <v>43</v>
      </c>
      <c r="E5" s="17">
        <v>200</v>
      </c>
      <c r="F5" s="26">
        <v>7</v>
      </c>
      <c r="G5" s="17">
        <v>61.6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24</v>
      </c>
      <c r="C6" s="2"/>
      <c r="D6" s="34" t="s">
        <v>29</v>
      </c>
      <c r="E6" s="17">
        <v>30</v>
      </c>
      <c r="F6" s="26">
        <v>3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71</v>
      </c>
      <c r="D12" s="36" t="s">
        <v>35</v>
      </c>
      <c r="E12" s="21">
        <v>100</v>
      </c>
      <c r="F12" s="28">
        <v>10</v>
      </c>
      <c r="G12" s="21">
        <v>14</v>
      </c>
      <c r="H12" s="21">
        <v>0.8</v>
      </c>
      <c r="I12" s="21">
        <v>0.1</v>
      </c>
      <c r="J12" s="22">
        <v>2.5</v>
      </c>
    </row>
    <row r="13" spans="1:10" x14ac:dyDescent="0.3">
      <c r="A13" s="7"/>
      <c r="B13" s="1" t="s">
        <v>16</v>
      </c>
      <c r="C13" s="2">
        <v>82</v>
      </c>
      <c r="D13" s="34" t="s">
        <v>36</v>
      </c>
      <c r="E13" s="17">
        <v>200</v>
      </c>
      <c r="F13" s="26">
        <v>8</v>
      </c>
      <c r="G13" s="17">
        <v>92.7</v>
      </c>
      <c r="H13" s="17">
        <v>1.8</v>
      </c>
      <c r="I13" s="17">
        <v>4.5999999999999996</v>
      </c>
      <c r="J13" s="18">
        <v>10.5</v>
      </c>
    </row>
    <row r="14" spans="1:10" ht="28.8" x14ac:dyDescent="0.3">
      <c r="A14" s="7"/>
      <c r="B14" s="1" t="s">
        <v>17</v>
      </c>
      <c r="C14" s="2" t="s">
        <v>37</v>
      </c>
      <c r="D14" s="34" t="s">
        <v>82</v>
      </c>
      <c r="E14" s="17">
        <v>130</v>
      </c>
      <c r="F14" s="26">
        <v>29.87</v>
      </c>
      <c r="G14" s="17">
        <f>146+33.7</f>
        <v>179.7</v>
      </c>
      <c r="H14" s="17">
        <v>5.4</v>
      </c>
      <c r="I14" s="17">
        <v>7.3</v>
      </c>
      <c r="J14" s="18">
        <v>45.3</v>
      </c>
    </row>
    <row r="15" spans="1:10" x14ac:dyDescent="0.3">
      <c r="A15" s="7"/>
      <c r="B15" s="1" t="s">
        <v>18</v>
      </c>
      <c r="C15" s="2">
        <v>124</v>
      </c>
      <c r="D15" s="34" t="s">
        <v>83</v>
      </c>
      <c r="E15" s="17">
        <v>180</v>
      </c>
      <c r="F15" s="26">
        <v>15</v>
      </c>
      <c r="G15" s="17">
        <v>150.1</v>
      </c>
      <c r="H15" s="17">
        <v>4</v>
      </c>
      <c r="I15" s="17">
        <v>5.3</v>
      </c>
      <c r="J15" s="18">
        <v>28.9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 t="s">
        <v>29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55</v>
      </c>
      <c r="F18" s="26">
        <v>5</v>
      </c>
      <c r="G18" s="17">
        <v>112.2</v>
      </c>
      <c r="H18" s="17">
        <v>3.6</v>
      </c>
      <c r="I18" s="17">
        <v>0.5</v>
      </c>
      <c r="J18" s="18">
        <v>23.3</v>
      </c>
    </row>
    <row r="19" spans="1:10" x14ac:dyDescent="0.3">
      <c r="A19" s="7"/>
      <c r="B19" s="29" t="s">
        <v>32</v>
      </c>
      <c r="C19" s="29">
        <v>411</v>
      </c>
      <c r="D19" s="37" t="s">
        <v>91</v>
      </c>
      <c r="E19" s="30">
        <v>200</v>
      </c>
      <c r="F19" s="31">
        <v>5</v>
      </c>
      <c r="G19" s="30">
        <v>101.2</v>
      </c>
      <c r="H19" s="30">
        <v>0</v>
      </c>
      <c r="I19" s="30">
        <v>0</v>
      </c>
      <c r="J19" s="32">
        <v>25.3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opLeftCell="B1" zoomScale="80" zoomScaleNormal="80" workbookViewId="0">
      <selection activeCell="C19" sqref="C19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7.6" x14ac:dyDescent="0.3">
      <c r="A4" s="4" t="s">
        <v>10</v>
      </c>
      <c r="B4" s="5" t="s">
        <v>11</v>
      </c>
      <c r="C4" s="6" t="s">
        <v>84</v>
      </c>
      <c r="D4" s="33" t="s">
        <v>85</v>
      </c>
      <c r="E4" s="15">
        <f>160+180</f>
        <v>340</v>
      </c>
      <c r="F4" s="25">
        <f>77.87-11</f>
        <v>66.87</v>
      </c>
      <c r="G4" s="15">
        <f>8.4+352.7+33.7+204.4</f>
        <v>599.19999999999993</v>
      </c>
      <c r="H4" s="15">
        <f>0.1+12.11+5.8</f>
        <v>18.009999999999998</v>
      </c>
      <c r="I4" s="15">
        <f>30.3+6.6</f>
        <v>36.9</v>
      </c>
      <c r="J4" s="16">
        <f>1.4+8+2.3+34.6</f>
        <v>46.3</v>
      </c>
    </row>
    <row r="5" spans="1:10" x14ac:dyDescent="0.3">
      <c r="A5" s="7"/>
      <c r="B5" s="1" t="s">
        <v>12</v>
      </c>
      <c r="C5" s="2">
        <v>379</v>
      </c>
      <c r="D5" s="34" t="s">
        <v>39</v>
      </c>
      <c r="E5" s="17">
        <v>200</v>
      </c>
      <c r="F5" s="26">
        <v>5</v>
      </c>
      <c r="G5" s="17">
        <v>39.9</v>
      </c>
      <c r="H5" s="17">
        <v>0.1</v>
      </c>
      <c r="I5" s="17">
        <v>0</v>
      </c>
      <c r="J5" s="18">
        <v>9.9</v>
      </c>
    </row>
    <row r="6" spans="1:10" x14ac:dyDescent="0.3">
      <c r="A6" s="7"/>
      <c r="B6" s="1" t="s">
        <v>24</v>
      </c>
      <c r="C6" s="2"/>
      <c r="D6" s="34" t="s">
        <v>44</v>
      </c>
      <c r="E6" s="17">
        <v>60</v>
      </c>
      <c r="F6" s="26">
        <v>6</v>
      </c>
      <c r="G6" s="17">
        <f>71+61.2</f>
        <v>132.19999999999999</v>
      </c>
      <c r="H6" s="17">
        <f>4.3</f>
        <v>4.3</v>
      </c>
      <c r="I6" s="17">
        <v>0.5</v>
      </c>
      <c r="J6" s="18">
        <f>15.1+12.7</f>
        <v>27.799999999999997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73</v>
      </c>
      <c r="D12" s="36" t="s">
        <v>86</v>
      </c>
      <c r="E12" s="21">
        <v>100</v>
      </c>
      <c r="F12" s="28">
        <v>10</v>
      </c>
      <c r="G12" s="21">
        <v>227.9</v>
      </c>
      <c r="H12" s="21">
        <v>1.7</v>
      </c>
      <c r="I12" s="21">
        <v>7.7</v>
      </c>
      <c r="J12" s="22">
        <v>8.6999999999999993</v>
      </c>
    </row>
    <row r="13" spans="1:10" x14ac:dyDescent="0.3">
      <c r="A13" s="7"/>
      <c r="B13" s="1" t="s">
        <v>16</v>
      </c>
      <c r="C13" s="2">
        <v>88</v>
      </c>
      <c r="D13" s="34" t="s">
        <v>64</v>
      </c>
      <c r="E13" s="17">
        <v>200</v>
      </c>
      <c r="F13" s="26">
        <v>8</v>
      </c>
      <c r="G13" s="17">
        <v>82.5</v>
      </c>
      <c r="H13" s="17">
        <v>1.7</v>
      </c>
      <c r="I13" s="17">
        <v>4.8</v>
      </c>
      <c r="J13" s="18">
        <v>7.7</v>
      </c>
    </row>
    <row r="14" spans="1:10" x14ac:dyDescent="0.3">
      <c r="A14" s="7"/>
      <c r="B14" s="1" t="s">
        <v>17</v>
      </c>
      <c r="C14" s="2">
        <v>229</v>
      </c>
      <c r="D14" s="34" t="s">
        <v>87</v>
      </c>
      <c r="E14" s="17">
        <v>100</v>
      </c>
      <c r="F14" s="26">
        <f>77.87-18-19</f>
        <v>40.870000000000005</v>
      </c>
      <c r="G14" s="17">
        <v>346.5</v>
      </c>
      <c r="H14" s="17">
        <v>14.6</v>
      </c>
      <c r="I14" s="17">
        <v>12.6</v>
      </c>
      <c r="J14" s="18">
        <v>46.8</v>
      </c>
    </row>
    <row r="15" spans="1:10" x14ac:dyDescent="0.3">
      <c r="A15" s="7"/>
      <c r="B15" s="1" t="s">
        <v>18</v>
      </c>
      <c r="C15" s="2">
        <v>323</v>
      </c>
      <c r="D15" s="34" t="s">
        <v>46</v>
      </c>
      <c r="E15" s="17">
        <v>150</v>
      </c>
      <c r="F15" s="26">
        <v>10</v>
      </c>
      <c r="G15" s="17">
        <v>204.3</v>
      </c>
      <c r="H15" s="17">
        <v>3.5</v>
      </c>
      <c r="I15" s="17">
        <v>4</v>
      </c>
      <c r="J15" s="18">
        <v>37.299999999999997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 t="s">
        <v>29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35</v>
      </c>
      <c r="F18" s="26">
        <v>4</v>
      </c>
      <c r="G18" s="17">
        <v>71.400000000000006</v>
      </c>
      <c r="H18" s="17">
        <v>2.2999999999999998</v>
      </c>
      <c r="I18" s="17">
        <v>0.3</v>
      </c>
      <c r="J18" s="18">
        <v>14.8</v>
      </c>
    </row>
    <row r="19" spans="1:10" x14ac:dyDescent="0.3">
      <c r="A19" s="7"/>
      <c r="B19" s="29" t="s">
        <v>32</v>
      </c>
      <c r="C19" s="29">
        <v>394</v>
      </c>
      <c r="D19" s="37" t="s">
        <v>51</v>
      </c>
      <c r="E19" s="30">
        <v>200</v>
      </c>
      <c r="F19" s="31">
        <v>5</v>
      </c>
      <c r="G19" s="30">
        <v>37.1</v>
      </c>
      <c r="H19" s="30">
        <v>0.1</v>
      </c>
      <c r="I19" s="30">
        <v>0.1</v>
      </c>
      <c r="J19" s="32">
        <v>8.9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topLeftCell="B1" zoomScale="80" zoomScaleNormal="80" workbookViewId="0">
      <selection activeCell="D19" sqref="D19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88</v>
      </c>
      <c r="D4" s="33" t="s">
        <v>89</v>
      </c>
      <c r="E4" s="15">
        <f>300</f>
        <v>300</v>
      </c>
      <c r="F4" s="25">
        <f>77.87-12</f>
        <v>65.87</v>
      </c>
      <c r="G4" s="15">
        <f>26.8+273.4+226.2</f>
        <v>526.4</v>
      </c>
      <c r="H4" s="15">
        <f>0.8+17.6+6.4</f>
        <v>24.800000000000004</v>
      </c>
      <c r="I4" s="15">
        <f>0.1+21.2+4.9</f>
        <v>26.200000000000003</v>
      </c>
      <c r="J4" s="16">
        <f>5.6+2.4+38</f>
        <v>46</v>
      </c>
    </row>
    <row r="5" spans="1:10" x14ac:dyDescent="0.3">
      <c r="A5" s="7"/>
      <c r="B5" s="1" t="s">
        <v>12</v>
      </c>
      <c r="C5" s="2">
        <v>377</v>
      </c>
      <c r="D5" s="34" t="s">
        <v>43</v>
      </c>
      <c r="E5" s="17">
        <v>200</v>
      </c>
      <c r="F5" s="26">
        <v>7</v>
      </c>
      <c r="G5" s="17">
        <v>61.6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24</v>
      </c>
      <c r="C6" s="2"/>
      <c r="D6" s="34" t="s">
        <v>29</v>
      </c>
      <c r="E6" s="17">
        <v>50</v>
      </c>
      <c r="F6" s="26">
        <v>5</v>
      </c>
      <c r="G6" s="17">
        <v>118.4</v>
      </c>
      <c r="H6" s="17">
        <v>3.8</v>
      </c>
      <c r="I6" s="17">
        <v>0.3</v>
      </c>
      <c r="J6" s="18">
        <v>25.1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71</v>
      </c>
      <c r="D12" s="36" t="s">
        <v>35</v>
      </c>
      <c r="E12" s="21">
        <v>100</v>
      </c>
      <c r="F12" s="28">
        <v>10</v>
      </c>
      <c r="G12" s="21">
        <v>14</v>
      </c>
      <c r="H12" s="21">
        <v>0.8</v>
      </c>
      <c r="I12" s="21">
        <v>0.1</v>
      </c>
      <c r="J12" s="22">
        <v>2.5</v>
      </c>
    </row>
    <row r="13" spans="1:10" x14ac:dyDescent="0.3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8</v>
      </c>
      <c r="G13" s="17">
        <v>113.6</v>
      </c>
      <c r="H13" s="17">
        <v>2.2999999999999998</v>
      </c>
      <c r="I13" s="17">
        <v>4.9000000000000004</v>
      </c>
      <c r="J13" s="18">
        <v>14.5</v>
      </c>
    </row>
    <row r="14" spans="1:10" x14ac:dyDescent="0.3">
      <c r="A14" s="7"/>
      <c r="B14" s="1" t="s">
        <v>17</v>
      </c>
      <c r="C14" s="2">
        <v>289</v>
      </c>
      <c r="D14" s="34" t="s">
        <v>90</v>
      </c>
      <c r="E14" s="17">
        <v>200</v>
      </c>
      <c r="F14" s="26">
        <f>77.87-18-18</f>
        <v>41.870000000000005</v>
      </c>
      <c r="G14" s="17">
        <v>325</v>
      </c>
      <c r="H14" s="17">
        <v>10.3</v>
      </c>
      <c r="I14" s="17">
        <v>21.8</v>
      </c>
      <c r="J14" s="18">
        <v>22.3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 t="s">
        <v>29</v>
      </c>
      <c r="E17" s="17">
        <v>50</v>
      </c>
      <c r="F17" s="26">
        <v>5</v>
      </c>
      <c r="G17" s="26">
        <v>118.4</v>
      </c>
      <c r="H17" s="17">
        <v>3.8</v>
      </c>
      <c r="I17" s="17">
        <v>0.3</v>
      </c>
      <c r="J17" s="17">
        <v>25.1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75</v>
      </c>
      <c r="F18" s="26">
        <v>8</v>
      </c>
      <c r="G18" s="17">
        <v>153</v>
      </c>
      <c r="H18" s="17">
        <v>5</v>
      </c>
      <c r="I18" s="17">
        <v>0.7</v>
      </c>
      <c r="J18" s="18">
        <v>31.8</v>
      </c>
    </row>
    <row r="19" spans="1:10" x14ac:dyDescent="0.3">
      <c r="A19" s="7"/>
      <c r="B19" s="29" t="s">
        <v>32</v>
      </c>
      <c r="C19" s="29"/>
      <c r="D19" s="37" t="s">
        <v>33</v>
      </c>
      <c r="E19" s="30">
        <v>200</v>
      </c>
      <c r="F19" s="31">
        <v>5</v>
      </c>
      <c r="G19" s="30">
        <v>27.1</v>
      </c>
      <c r="H19" s="30">
        <v>0</v>
      </c>
      <c r="I19" s="30">
        <v>0</v>
      </c>
      <c r="J19" s="32">
        <v>6.8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0"/>
  <sheetViews>
    <sheetView showGridLines="0" showRowColHeaders="0" topLeftCell="B1" zoomScale="80" zoomScaleNormal="80" workbookViewId="0">
      <selection activeCell="C12" sqref="C12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0"/>
  <sheetViews>
    <sheetView showGridLines="0" showRowColHeaders="0" topLeftCell="C1" zoomScale="90" zoomScaleNormal="90" workbookViewId="0">
      <selection activeCell="C19" sqref="C19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47</v>
      </c>
      <c r="D4" s="33" t="s">
        <v>48</v>
      </c>
      <c r="E4" s="15">
        <v>260</v>
      </c>
      <c r="F4" s="25">
        <f>77.87-14</f>
        <v>63.870000000000005</v>
      </c>
      <c r="G4" s="15">
        <f>419.2+74.8+47</f>
        <v>541</v>
      </c>
      <c r="H4" s="15">
        <f>17.5+0.1+0.4</f>
        <v>18</v>
      </c>
      <c r="I4" s="15">
        <f>13.3+7.3+0.4</f>
        <v>21</v>
      </c>
      <c r="J4" s="16">
        <f>45.1+0.1+9.8</f>
        <v>55</v>
      </c>
    </row>
    <row r="5" spans="1:10" x14ac:dyDescent="0.3">
      <c r="A5" s="7"/>
      <c r="B5" s="1" t="s">
        <v>12</v>
      </c>
      <c r="C5" s="2">
        <v>338</v>
      </c>
      <c r="D5" s="34" t="s">
        <v>28</v>
      </c>
      <c r="E5" s="17">
        <v>200</v>
      </c>
      <c r="F5" s="26">
        <v>10</v>
      </c>
      <c r="G5" s="17">
        <v>112.1</v>
      </c>
      <c r="H5" s="17">
        <v>4.9000000000000004</v>
      </c>
      <c r="I5" s="17">
        <v>4</v>
      </c>
      <c r="J5" s="18">
        <v>14</v>
      </c>
    </row>
    <row r="6" spans="1:10" x14ac:dyDescent="0.3">
      <c r="A6" s="7"/>
      <c r="B6" s="1" t="s">
        <v>24</v>
      </c>
      <c r="C6" s="2"/>
      <c r="D6" s="34" t="s">
        <v>29</v>
      </c>
      <c r="E6" s="17">
        <v>40</v>
      </c>
      <c r="F6" s="26">
        <v>4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71</v>
      </c>
      <c r="D12" s="36" t="s">
        <v>45</v>
      </c>
      <c r="E12" s="21">
        <v>100</v>
      </c>
      <c r="F12" s="28">
        <v>10</v>
      </c>
      <c r="G12" s="21">
        <v>24</v>
      </c>
      <c r="H12" s="21">
        <v>1.1000000000000001</v>
      </c>
      <c r="I12" s="21">
        <v>0.2</v>
      </c>
      <c r="J12" s="22">
        <v>3.8</v>
      </c>
    </row>
    <row r="13" spans="1:10" x14ac:dyDescent="0.3">
      <c r="A13" s="7"/>
      <c r="B13" s="1" t="s">
        <v>16</v>
      </c>
      <c r="C13" s="2">
        <v>82</v>
      </c>
      <c r="D13" s="34" t="s">
        <v>36</v>
      </c>
      <c r="E13" s="17">
        <v>200</v>
      </c>
      <c r="F13" s="26">
        <v>10</v>
      </c>
      <c r="G13" s="17">
        <v>92.7</v>
      </c>
      <c r="H13" s="17">
        <v>1.8</v>
      </c>
      <c r="I13" s="17">
        <v>4.5999999999999996</v>
      </c>
      <c r="J13" s="18">
        <v>10.5</v>
      </c>
    </row>
    <row r="14" spans="1:10" ht="28.8" x14ac:dyDescent="0.3">
      <c r="A14" s="7"/>
      <c r="B14" s="1" t="s">
        <v>17</v>
      </c>
      <c r="C14" s="2" t="s">
        <v>49</v>
      </c>
      <c r="D14" s="34" t="s">
        <v>50</v>
      </c>
      <c r="E14" s="17">
        <v>130</v>
      </c>
      <c r="F14" s="26">
        <f>77.87-35-11</f>
        <v>31.870000000000005</v>
      </c>
      <c r="G14" s="17">
        <f>336.5+24.4</f>
        <v>360.9</v>
      </c>
      <c r="H14" s="17">
        <v>14</v>
      </c>
      <c r="I14" s="17">
        <v>7.1</v>
      </c>
      <c r="J14" s="18">
        <v>57.3</v>
      </c>
    </row>
    <row r="15" spans="1:10" x14ac:dyDescent="0.3">
      <c r="A15" s="7"/>
      <c r="B15" s="1" t="s">
        <v>18</v>
      </c>
      <c r="C15" s="2">
        <v>312</v>
      </c>
      <c r="D15" s="34" t="s">
        <v>38</v>
      </c>
      <c r="E15" s="17">
        <v>180</v>
      </c>
      <c r="F15" s="26">
        <v>10</v>
      </c>
      <c r="G15" s="17">
        <v>175.4</v>
      </c>
      <c r="H15" s="17">
        <v>3.8</v>
      </c>
      <c r="I15" s="17">
        <v>5.8</v>
      </c>
      <c r="J15" s="18">
        <v>25.8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 t="s">
        <v>29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80</v>
      </c>
      <c r="F18" s="26">
        <v>6</v>
      </c>
      <c r="G18" s="17">
        <v>163.19999999999999</v>
      </c>
      <c r="H18" s="17">
        <v>5.3</v>
      </c>
      <c r="I18" s="17">
        <v>0.7</v>
      </c>
      <c r="J18" s="18">
        <v>33.9</v>
      </c>
    </row>
    <row r="19" spans="1:10" x14ac:dyDescent="0.3">
      <c r="A19" s="7"/>
      <c r="B19" s="29" t="s">
        <v>32</v>
      </c>
      <c r="C19" s="29">
        <v>394</v>
      </c>
      <c r="D19" s="37" t="s">
        <v>51</v>
      </c>
      <c r="E19" s="30">
        <v>200</v>
      </c>
      <c r="F19" s="31">
        <v>5</v>
      </c>
      <c r="G19" s="30">
        <v>37.1</v>
      </c>
      <c r="H19" s="30">
        <v>0.1</v>
      </c>
      <c r="I19" s="30">
        <v>0.1</v>
      </c>
      <c r="J19" s="32">
        <v>8.9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0"/>
  <sheetViews>
    <sheetView showGridLines="0" showRowColHeaders="0" zoomScale="80" zoomScaleNormal="80" workbookViewId="0">
      <selection activeCell="E12" sqref="E12: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5" t="s">
        <v>11</v>
      </c>
      <c r="C4" s="6" t="s">
        <v>52</v>
      </c>
      <c r="D4" s="33" t="s">
        <v>53</v>
      </c>
      <c r="E4" s="15">
        <v>340</v>
      </c>
      <c r="F4" s="25">
        <v>67.87</v>
      </c>
      <c r="G4" s="15">
        <f>7.8+130+33.7+204.3</f>
        <v>375.8</v>
      </c>
      <c r="H4" s="15">
        <f>0.5+7.9+0.4+3.5</f>
        <v>12.3</v>
      </c>
      <c r="I4" s="15">
        <f>0.1+7.6+2.2+4</f>
        <v>13.899999999999999</v>
      </c>
      <c r="J4" s="16">
        <f>8.5+2.3+37.3</f>
        <v>48.099999999999994</v>
      </c>
    </row>
    <row r="5" spans="1:10" x14ac:dyDescent="0.3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</v>
      </c>
      <c r="G5" s="17">
        <v>30.1</v>
      </c>
      <c r="H5" s="17">
        <v>0.3</v>
      </c>
      <c r="I5" s="17">
        <v>0</v>
      </c>
      <c r="J5" s="18">
        <v>30.1</v>
      </c>
    </row>
    <row r="6" spans="1:10" x14ac:dyDescent="0.3">
      <c r="A6" s="7"/>
      <c r="B6" s="1" t="s">
        <v>24</v>
      </c>
      <c r="C6" s="2"/>
      <c r="D6" s="34" t="s">
        <v>44</v>
      </c>
      <c r="E6" s="17">
        <v>80</v>
      </c>
      <c r="F6" s="26">
        <v>7</v>
      </c>
      <c r="G6" s="17">
        <f>118.4+61.2</f>
        <v>179.60000000000002</v>
      </c>
      <c r="H6" s="17">
        <v>5.8</v>
      </c>
      <c r="I6" s="17">
        <v>0.6</v>
      </c>
      <c r="J6" s="18">
        <f>25.1+12.7</f>
        <v>37.799999999999997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35</v>
      </c>
      <c r="D12" s="36" t="s">
        <v>54</v>
      </c>
      <c r="E12" s="21">
        <v>100</v>
      </c>
      <c r="F12" s="28">
        <v>10</v>
      </c>
      <c r="G12" s="21">
        <v>115.3</v>
      </c>
      <c r="H12" s="21">
        <v>1.5</v>
      </c>
      <c r="I12" s="21">
        <v>5.0999999999999996</v>
      </c>
      <c r="J12" s="22">
        <v>9.9</v>
      </c>
    </row>
    <row r="13" spans="1:10" x14ac:dyDescent="0.3">
      <c r="A13" s="7"/>
      <c r="B13" s="1" t="s">
        <v>16</v>
      </c>
      <c r="C13" s="2">
        <v>101</v>
      </c>
      <c r="D13" s="34" t="s">
        <v>55</v>
      </c>
      <c r="E13" s="17">
        <v>200</v>
      </c>
      <c r="F13" s="26">
        <v>10</v>
      </c>
      <c r="G13" s="17">
        <v>192.1</v>
      </c>
      <c r="H13" s="17">
        <v>2.4</v>
      </c>
      <c r="I13" s="17">
        <v>2.4</v>
      </c>
      <c r="J13" s="18">
        <v>35.6</v>
      </c>
    </row>
    <row r="14" spans="1:10" x14ac:dyDescent="0.3">
      <c r="A14" s="7"/>
      <c r="B14" s="1" t="s">
        <v>17</v>
      </c>
      <c r="C14" s="2">
        <v>290</v>
      </c>
      <c r="D14" s="34" t="s">
        <v>56</v>
      </c>
      <c r="E14" s="17">
        <v>90</v>
      </c>
      <c r="F14" s="26">
        <f>77.87-47.5</f>
        <v>30.370000000000005</v>
      </c>
      <c r="G14" s="17">
        <v>273.39999999999998</v>
      </c>
      <c r="H14" s="17">
        <v>17.600000000000001</v>
      </c>
      <c r="I14" s="17">
        <v>21.2</v>
      </c>
      <c r="J14" s="18">
        <v>2.4</v>
      </c>
    </row>
    <row r="15" spans="1:10" x14ac:dyDescent="0.3">
      <c r="A15" s="7"/>
      <c r="B15" s="1" t="s">
        <v>18</v>
      </c>
      <c r="C15" s="2">
        <v>209</v>
      </c>
      <c r="D15" s="34" t="s">
        <v>57</v>
      </c>
      <c r="E15" s="17">
        <v>180</v>
      </c>
      <c r="F15" s="26">
        <v>15</v>
      </c>
      <c r="G15" s="17">
        <v>242.1</v>
      </c>
      <c r="H15" s="17">
        <v>6.5</v>
      </c>
      <c r="I15" s="17">
        <v>4.9000000000000004</v>
      </c>
      <c r="J15" s="18">
        <v>41.7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 t="s">
        <v>29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35</v>
      </c>
      <c r="F18" s="26">
        <v>2.5</v>
      </c>
      <c r="G18" s="17">
        <v>71.400000000000006</v>
      </c>
      <c r="H18" s="17">
        <v>2.2999999999999998</v>
      </c>
      <c r="I18" s="17">
        <v>0.3</v>
      </c>
      <c r="J18" s="18">
        <v>14.8</v>
      </c>
    </row>
    <row r="19" spans="1:10" x14ac:dyDescent="0.3">
      <c r="A19" s="7"/>
      <c r="B19" s="29" t="s">
        <v>32</v>
      </c>
      <c r="C19" s="29">
        <v>349</v>
      </c>
      <c r="D19" s="37" t="s">
        <v>33</v>
      </c>
      <c r="E19" s="30">
        <v>200</v>
      </c>
      <c r="F19" s="31">
        <v>5</v>
      </c>
      <c r="G19" s="30">
        <v>27.1</v>
      </c>
      <c r="H19" s="30">
        <v>0</v>
      </c>
      <c r="I19" s="30">
        <v>0</v>
      </c>
      <c r="J19" s="32">
        <v>6.8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0"/>
  <sheetViews>
    <sheetView showGridLines="0" showRowColHeaders="0" topLeftCell="C1" zoomScale="90" zoomScaleNormal="90" workbookViewId="0">
      <selection activeCell="E12" sqref="E12: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58</v>
      </c>
      <c r="D4" s="33" t="s">
        <v>59</v>
      </c>
      <c r="E4" s="15">
        <f>250+40</f>
        <v>290</v>
      </c>
      <c r="F4" s="25"/>
      <c r="G4" s="15">
        <f>368.5+61.3+47</f>
        <v>476.8</v>
      </c>
      <c r="H4" s="15">
        <f>20.3+4.9+0.4</f>
        <v>25.6</v>
      </c>
      <c r="I4" s="15">
        <f>15+4.5+0.4</f>
        <v>19.899999999999999</v>
      </c>
      <c r="J4" s="16">
        <f>35.9+0.3+9.8</f>
        <v>46</v>
      </c>
    </row>
    <row r="5" spans="1:10" x14ac:dyDescent="0.3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5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24</v>
      </c>
      <c r="C6" s="2"/>
      <c r="D6" s="34" t="s">
        <v>29</v>
      </c>
      <c r="E6" s="17">
        <v>25</v>
      </c>
      <c r="F6" s="26">
        <v>3</v>
      </c>
      <c r="G6" s="17">
        <v>59.2</v>
      </c>
      <c r="H6" s="17">
        <v>1.9</v>
      </c>
      <c r="I6" s="17">
        <v>0.2</v>
      </c>
      <c r="J6" s="18">
        <v>12.5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71</v>
      </c>
      <c r="D12" s="36" t="s">
        <v>45</v>
      </c>
      <c r="E12" s="21">
        <v>100</v>
      </c>
      <c r="F12" s="28">
        <v>10</v>
      </c>
      <c r="G12" s="21">
        <v>24</v>
      </c>
      <c r="H12" s="21">
        <v>1.1000000000000001</v>
      </c>
      <c r="I12" s="21">
        <v>0.2</v>
      </c>
      <c r="J12" s="22">
        <v>3.8</v>
      </c>
    </row>
    <row r="13" spans="1:10" x14ac:dyDescent="0.3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10</v>
      </c>
      <c r="G13" s="17">
        <v>113.6</v>
      </c>
      <c r="H13" s="17">
        <v>2.2999999999999998</v>
      </c>
      <c r="I13" s="17">
        <v>4.9000000000000004</v>
      </c>
      <c r="J13" s="18">
        <v>14.5</v>
      </c>
    </row>
    <row r="14" spans="1:10" x14ac:dyDescent="0.3">
      <c r="A14" s="7"/>
      <c r="B14" s="1" t="s">
        <v>17</v>
      </c>
      <c r="C14" s="2" t="s">
        <v>60</v>
      </c>
      <c r="D14" s="34" t="s">
        <v>61</v>
      </c>
      <c r="E14" s="17">
        <v>130</v>
      </c>
      <c r="F14" s="26">
        <f>77.87-35-9</f>
        <v>33.870000000000005</v>
      </c>
      <c r="G14" s="17">
        <v>225.5</v>
      </c>
      <c r="H14" s="17">
        <v>4.3</v>
      </c>
      <c r="I14" s="17">
        <v>11.1</v>
      </c>
      <c r="J14" s="18">
        <v>33.5</v>
      </c>
    </row>
    <row r="15" spans="1:10" x14ac:dyDescent="0.3">
      <c r="A15" s="7"/>
      <c r="B15" s="1" t="s">
        <v>18</v>
      </c>
      <c r="C15" s="2">
        <v>312</v>
      </c>
      <c r="D15" s="34" t="s">
        <v>38</v>
      </c>
      <c r="E15" s="17">
        <v>180</v>
      </c>
      <c r="F15" s="26">
        <v>15</v>
      </c>
      <c r="G15" s="17">
        <v>175.4</v>
      </c>
      <c r="H15" s="17">
        <v>3.8</v>
      </c>
      <c r="I15" s="17">
        <v>5.8</v>
      </c>
      <c r="J15" s="18">
        <v>25.8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 t="s">
        <v>29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55</v>
      </c>
      <c r="F18" s="26">
        <v>4</v>
      </c>
      <c r="G18" s="17">
        <v>112.2</v>
      </c>
      <c r="H18" s="17">
        <v>3.6</v>
      </c>
      <c r="I18" s="17">
        <v>0.5</v>
      </c>
      <c r="J18" s="18">
        <v>23.3</v>
      </c>
    </row>
    <row r="19" spans="1:10" x14ac:dyDescent="0.3">
      <c r="A19" s="7"/>
      <c r="B19" s="29" t="s">
        <v>32</v>
      </c>
      <c r="C19" s="29"/>
      <c r="D19" s="37" t="s">
        <v>33</v>
      </c>
      <c r="E19" s="30">
        <v>200</v>
      </c>
      <c r="F19" s="31">
        <v>5</v>
      </c>
      <c r="G19" s="30">
        <v>27.1</v>
      </c>
      <c r="H19" s="30">
        <v>0</v>
      </c>
      <c r="I19" s="30">
        <v>0</v>
      </c>
      <c r="J19" s="32">
        <v>6.8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1д ПН</vt:lpstr>
      <vt:lpstr>2д ВТ</vt:lpstr>
      <vt:lpstr>3д СР</vt:lpstr>
      <vt:lpstr>4д ЧТ</vt:lpstr>
      <vt:lpstr>5д ПТ</vt:lpstr>
      <vt:lpstr>6д СБ</vt:lpstr>
      <vt:lpstr>7д ПН</vt:lpstr>
      <vt:lpstr>8д ВТ</vt:lpstr>
      <vt:lpstr>9д СР</vt:lpstr>
      <vt:lpstr>10д ЧТ</vt:lpstr>
      <vt:lpstr>11д ПТ</vt:lpstr>
      <vt:lpstr>12д 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2022-04-20T12:26:24Z</dcterms:modified>
</cp:coreProperties>
</file>